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40" windowWidth="19140" windowHeight="7090"/>
  </bookViews>
  <sheets>
    <sheet name="Accounts" sheetId="1" r:id="rId1"/>
    <sheet name="Transactions" sheetId="2" r:id="rId2"/>
  </sheets>
  <calcPr calcId="145621"/>
  <pivotCaches>
    <pivotCache cacheId="0" r:id="rId3"/>
  </pivotCaches>
</workbook>
</file>

<file path=xl/calcChain.xml><?xml version="1.0" encoding="utf-8"?>
<calcChain xmlns="http://schemas.openxmlformats.org/spreadsheetml/2006/main">
  <c r="D20" i="2" l="1"/>
  <c r="J27" i="1"/>
  <c r="L16" i="1"/>
  <c r="O13" i="1"/>
  <c r="O16" i="1" s="1"/>
  <c r="N13" i="1"/>
  <c r="N16" i="1" s="1"/>
  <c r="M13" i="1"/>
  <c r="M16" i="1" s="1"/>
  <c r="J13" i="1"/>
  <c r="J16" i="1" s="1"/>
  <c r="J18" i="1" s="1"/>
  <c r="J22" i="1" s="1"/>
  <c r="O9" i="1"/>
  <c r="N9" i="1"/>
  <c r="M9" i="1"/>
  <c r="L9" i="1"/>
  <c r="L18" i="1" s="1"/>
  <c r="L22" i="1" s="1"/>
  <c r="J9" i="1"/>
  <c r="J28" i="1" l="1"/>
  <c r="O18" i="1"/>
  <c r="O22" i="1" s="1"/>
  <c r="M18" i="1"/>
  <c r="M22" i="1" s="1"/>
  <c r="N18" i="1"/>
  <c r="N22" i="1" s="1"/>
  <c r="B27" i="1" l="1"/>
  <c r="G20" i="1"/>
  <c r="G17" i="1"/>
  <c r="B15" i="1"/>
  <c r="F13" i="1"/>
  <c r="F16" i="1" s="1"/>
  <c r="F18" i="1" s="1"/>
  <c r="F22" i="1" s="1"/>
  <c r="E13" i="1"/>
  <c r="E16" i="1" s="1"/>
  <c r="B13" i="1"/>
  <c r="G13" i="1" s="1"/>
  <c r="B12" i="1"/>
  <c r="B16" i="1" s="1"/>
  <c r="G11" i="1"/>
  <c r="G10" i="1"/>
  <c r="F9" i="1"/>
  <c r="E9" i="1"/>
  <c r="D9" i="1"/>
  <c r="B9" i="1"/>
  <c r="G8" i="1"/>
  <c r="G7" i="1"/>
  <c r="G9" i="1" l="1"/>
  <c r="B18" i="1"/>
  <c r="D15" i="1"/>
  <c r="G15" i="1" s="1"/>
  <c r="D12" i="1"/>
  <c r="G12" i="1"/>
  <c r="E18" i="1"/>
  <c r="E22" i="1" s="1"/>
  <c r="B22" i="1" l="1"/>
  <c r="D16" i="1"/>
  <c r="D18" i="1" l="1"/>
  <c r="G16" i="1"/>
  <c r="B28" i="1"/>
  <c r="D22" i="1" l="1"/>
  <c r="G18" i="1"/>
  <c r="G22" i="1" l="1"/>
</calcChain>
</file>

<file path=xl/sharedStrings.xml><?xml version="1.0" encoding="utf-8"?>
<sst xmlns="http://schemas.openxmlformats.org/spreadsheetml/2006/main" count="129" uniqueCount="61">
  <si>
    <t>Hallgarth Residents Association</t>
  </si>
  <si>
    <t>Income &amp; Expenditure for period</t>
  </si>
  <si>
    <t>£</t>
  </si>
  <si>
    <t>General</t>
  </si>
  <si>
    <t>Kendal in Bloom</t>
  </si>
  <si>
    <t xml:space="preserve">Lottery Jubilee </t>
  </si>
  <si>
    <t>Grant Income</t>
  </si>
  <si>
    <t>Fund raising income</t>
  </si>
  <si>
    <t>TOTAL INCOME</t>
  </si>
  <si>
    <t>Expenditure</t>
  </si>
  <si>
    <t>Committee meetings</t>
  </si>
  <si>
    <t>Event costs</t>
  </si>
  <si>
    <t>Sundry</t>
  </si>
  <si>
    <t>Website &amp; Communications</t>
  </si>
  <si>
    <t>TOTAL EXPENDITURE</t>
  </si>
  <si>
    <t>Net income / (expenditure) in period</t>
  </si>
  <si>
    <t>Reserves Brought Forwards</t>
  </si>
  <si>
    <t>Reserves cfwd</t>
  </si>
  <si>
    <t>Representing</t>
  </si>
  <si>
    <t>Balance at bank</t>
  </si>
  <si>
    <t xml:space="preserve"> </t>
  </si>
  <si>
    <t>Bulbs</t>
  </si>
  <si>
    <t>Date</t>
  </si>
  <si>
    <t>Accounts</t>
  </si>
  <si>
    <t>Year Ended 30/4/24</t>
  </si>
  <si>
    <t>Presented at meeting 17/6/24</t>
  </si>
  <si>
    <t>Year Ended 30/4/23</t>
  </si>
  <si>
    <t xml:space="preserve">Communities Grant </t>
  </si>
  <si>
    <t>Amounts owed to Community Centre</t>
  </si>
  <si>
    <t>Compartive Year</t>
  </si>
  <si>
    <t>Grand Total</t>
  </si>
  <si>
    <t>website &amp; communication</t>
  </si>
  <si>
    <t xml:space="preserve"> Open Bal</t>
  </si>
  <si>
    <t>Jubilee</t>
  </si>
  <si>
    <t>Row Labels</t>
  </si>
  <si>
    <t>Column Labels</t>
  </si>
  <si>
    <t>Sum of £</t>
  </si>
  <si>
    <t>Hall Hire</t>
  </si>
  <si>
    <t>Community Centre hire 11/9; haloween &amp; 8/1/24</t>
  </si>
  <si>
    <t>Paypal Thomson &amp; Morgan - Bulbs</t>
  </si>
  <si>
    <t>Hallgarth Post Office - refreshments</t>
  </si>
  <si>
    <t>Haloween costs</t>
  </si>
  <si>
    <t>Elaine Cuthbertson - costs re Jubilee Street Party</t>
  </si>
  <si>
    <t>Karen Banks - Costs re Haloween 2023</t>
  </si>
  <si>
    <t>Nov 22 to 22/5/23 Hall Hire. Event (Litterpick £30); Meetings £60</t>
  </si>
  <si>
    <t>Community Centre - Hall Hire Nov 22 to May 23</t>
  </si>
  <si>
    <t>0810 25SEP23      T&amp;M B2C ECOMM     WWW.THOMPSON- GB</t>
  </si>
  <si>
    <t>Hallgarth Po &amp; Shop - milk - Jubilee Street Party</t>
  </si>
  <si>
    <t>Website</t>
  </si>
  <si>
    <t>0810 20JUL23      WORDPRESS         S5KQG4QS6G        DUBLIN IE</t>
  </si>
  <si>
    <t>0810 18JUL23      WORDPRESS         GJJJDH3XNE        DUBLIN IE</t>
  </si>
  <si>
    <t>Refreshments</t>
  </si>
  <si>
    <t>Thomas Priestley  Chase Account     Via Mobile   Pymt Fp 23/05/23 10    55103929392303000 N</t>
  </si>
  <si>
    <t>Balance brought forward</t>
  </si>
  <si>
    <t>Analysis</t>
  </si>
  <si>
    <t>Fund</t>
  </si>
  <si>
    <t>Detail</t>
  </si>
  <si>
    <t>Description</t>
  </si>
  <si>
    <t>Accounting Year 2023/24</t>
  </si>
  <si>
    <t>Business Current Account</t>
  </si>
  <si>
    <t>Bank Reconciliation Report - Full Report - All Transactions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</si>
</sst>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#,##0.00;\(#,##0.00\);\ \-"/>
    <numFmt numFmtId="165" formatCode="&quot; £&quot;#,##0.00&quot; &quot;;&quot;-£&quot;#,##0.00&quot; &quot;;&quot; £-&quot;#&quot; &quot;;&quot; &quot;@&quot; &quot;"/>
    <numFmt numFmtId="166" formatCode="#,##0.00;\(#,##0.00\);\-"/>
  </numFmts>
  <fonts count="1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FFFFFF"/>
      <name val="Calibri"/>
      <family val="2"/>
    </font>
    <font>
      <sz val="10"/>
      <name val="Arial"/>
      <family val="2"/>
    </font>
    <font>
      <b/>
      <sz val="10"/>
      <color rgb="FFFFFFFF"/>
      <name val="Calibri"/>
      <family val="2"/>
    </font>
    <font>
      <sz val="11"/>
      <color rgb="FF000000"/>
      <name val="Calibri"/>
      <family val="2"/>
    </font>
    <font>
      <i/>
      <sz val="10"/>
      <color rgb="FF808080"/>
      <name val="Calibri"/>
      <family val="2"/>
    </font>
    <font>
      <b/>
      <sz val="24"/>
      <color rgb="FF000000"/>
      <name val="Calibri"/>
      <family val="2"/>
    </font>
    <font>
      <u/>
      <sz val="10"/>
      <color rgb="FF0000EE"/>
      <name val="Calibri"/>
      <family val="2"/>
    </font>
    <font>
      <b/>
      <i/>
      <u/>
      <sz val="10"/>
      <color rgb="FF000000"/>
      <name val="Calibri"/>
      <family val="2"/>
    </font>
    <font>
      <sz val="10"/>
      <color rgb="FFCC0000"/>
      <name val="Calibri"/>
      <family val="2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CC0000"/>
        <bgColor rgb="FFCC0000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0" fontId="4" fillId="0" borderId="0" applyNumberFormat="0" applyBorder="0" applyProtection="0"/>
    <xf numFmtId="0" fontId="5" fillId="4" borderId="0" applyNumberFormat="0" applyBorder="0" applyProtection="0"/>
    <xf numFmtId="0" fontId="5" fillId="5" borderId="0" applyNumberFormat="0" applyBorder="0" applyProtection="0"/>
    <xf numFmtId="0" fontId="4" fillId="6" borderId="0" applyNumberFormat="0" applyBorder="0" applyProtection="0"/>
    <xf numFmtId="44" fontId="6" fillId="0" borderId="0" applyFont="0" applyFill="0" applyBorder="0" applyAlignment="0" applyProtection="0"/>
    <xf numFmtId="0" fontId="7" fillId="7" borderId="0" applyNumberFormat="0" applyBorder="0" applyProtection="0"/>
    <xf numFmtId="165" fontId="8" fillId="0" borderId="0" applyFon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6" fillId="0" borderId="0"/>
    <xf numFmtId="0" fontId="12" fillId="0" borderId="0" applyNumberFormat="0" applyBorder="0" applyProtection="0"/>
    <xf numFmtId="0" fontId="8" fillId="0" borderId="0" applyNumberFormat="0" applyFont="0" applyBorder="0" applyProtection="0"/>
    <xf numFmtId="0" fontId="8" fillId="0" borderId="0" applyNumberFormat="0" applyFont="0" applyBorder="0" applyProtection="0"/>
    <xf numFmtId="0" fontId="13" fillId="0" borderId="0" applyNumberFormat="0" applyBorder="0" applyProtection="0"/>
    <xf numFmtId="43" fontId="14" fillId="0" borderId="0" applyFont="0" applyFill="0" applyBorder="0" applyAlignment="0" applyProtection="0"/>
  </cellStyleXfs>
  <cellXfs count="34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0" applyNumberFormat="1" applyFont="1" applyFill="1" applyAlignment="1">
      <alignment horizontal="center" vertical="center" wrapText="1"/>
    </xf>
    <xf numFmtId="164" fontId="0" fillId="0" borderId="0" xfId="0" applyNumberFormat="1"/>
    <xf numFmtId="164" fontId="1" fillId="0" borderId="0" xfId="0" applyNumberFormat="1" applyFont="1"/>
    <xf numFmtId="164" fontId="2" fillId="0" borderId="1" xfId="0" applyNumberFormat="1" applyFont="1" applyBorder="1"/>
    <xf numFmtId="164" fontId="2" fillId="0" borderId="0" xfId="0" applyNumberFormat="1" applyFont="1"/>
    <xf numFmtId="0" fontId="0" fillId="0" borderId="0" xfId="0" applyFont="1"/>
    <xf numFmtId="164" fontId="0" fillId="0" borderId="0" xfId="0" applyNumberFormat="1" applyFont="1"/>
    <xf numFmtId="0" fontId="2" fillId="3" borderId="0" xfId="0" applyFont="1" applyFill="1"/>
    <xf numFmtId="164" fontId="2" fillId="3" borderId="0" xfId="0" applyNumberFormat="1" applyFont="1" applyFill="1"/>
    <xf numFmtId="0" fontId="2" fillId="2" borderId="0" xfId="0" applyFont="1" applyFill="1"/>
    <xf numFmtId="164" fontId="2" fillId="2" borderId="0" xfId="0" applyNumberFormat="1" applyFont="1" applyFill="1" applyAlignment="1">
      <alignment horizontal="center" vertical="center"/>
    </xf>
    <xf numFmtId="164" fontId="2" fillId="2" borderId="0" xfId="0" applyNumberFormat="1" applyFont="1" applyFill="1" applyAlignment="1">
      <alignment vertical="center" wrapText="1"/>
    </xf>
    <xf numFmtId="0" fontId="0" fillId="0" borderId="0" xfId="0" applyAlignment="1">
      <alignment vertical="center"/>
    </xf>
    <xf numFmtId="166" fontId="0" fillId="0" borderId="0" xfId="0" applyNumberFormat="1" applyAlignment="1">
      <alignment vertical="center"/>
    </xf>
    <xf numFmtId="166" fontId="0" fillId="0" borderId="0" xfId="16" applyNumberFormat="1" applyFont="1" applyAlignment="1">
      <alignment vertical="center"/>
    </xf>
    <xf numFmtId="0" fontId="0" fillId="0" borderId="0" xfId="0" applyAlignment="1">
      <alignment vertical="center" wrapText="1"/>
    </xf>
    <xf numFmtId="166" fontId="0" fillId="0" borderId="0" xfId="0" applyNumberFormat="1"/>
    <xf numFmtId="0" fontId="0" fillId="0" borderId="0" xfId="0" applyAlignment="1">
      <alignment horizontal="left"/>
    </xf>
    <xf numFmtId="0" fontId="0" fillId="0" borderId="0" xfId="0" pivotButton="1"/>
    <xf numFmtId="166" fontId="0" fillId="0" borderId="0" xfId="0" pivotButton="1" applyNumberFormat="1"/>
    <xf numFmtId="166" fontId="2" fillId="0" borderId="0" xfId="16" applyNumberFormat="1" applyFont="1" applyAlignment="1">
      <alignment vertical="center"/>
    </xf>
    <xf numFmtId="15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166" fontId="2" fillId="0" borderId="0" xfId="0" applyNumberFormat="1" applyFont="1" applyAlignment="1">
      <alignment vertical="center"/>
    </xf>
    <xf numFmtId="166" fontId="2" fillId="2" borderId="0" xfId="0" applyNumberFormat="1" applyFont="1" applyFill="1" applyAlignment="1">
      <alignment vertical="center"/>
    </xf>
    <xf numFmtId="166" fontId="2" fillId="2" borderId="0" xfId="16" applyNumberFormat="1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</cellXfs>
  <cellStyles count="17">
    <cellStyle name="Accent" xfId="1"/>
    <cellStyle name="Accent 1" xfId="2"/>
    <cellStyle name="Accent 2" xfId="3"/>
    <cellStyle name="Accent 3" xfId="4"/>
    <cellStyle name="Comma" xfId="16" builtinId="3"/>
    <cellStyle name="Currency 2" xfId="5"/>
    <cellStyle name="Error" xfId="6"/>
    <cellStyle name="Excel Built-in Currency" xfId="7"/>
    <cellStyle name="Footnote" xfId="8"/>
    <cellStyle name="Heading" xfId="9"/>
    <cellStyle name="Hyperlink" xfId="10"/>
    <cellStyle name="Normal" xfId="0" builtinId="0"/>
    <cellStyle name="Normal 2" xfId="11"/>
    <cellStyle name="Result" xfId="12"/>
    <cellStyle name="Status" xfId="13"/>
    <cellStyle name="Text" xfId="14"/>
    <cellStyle name="Warning" xfId="15"/>
  </cellStyles>
  <dxfs count="5">
    <dxf>
      <numFmt numFmtId="166" formatCode="#,##0.00;\(#,##0.00\);\-"/>
    </dxf>
    <dxf>
      <numFmt numFmtId="166" formatCode="#,##0.00;\(#,##0.00\);\-"/>
    </dxf>
    <dxf>
      <numFmt numFmtId="166" formatCode="#,##0.00;\(#,##0.00\);\-"/>
    </dxf>
    <dxf>
      <numFmt numFmtId="166" formatCode="#,##0.00;\(#,##0.00\);\-"/>
    </dxf>
    <dxf>
      <numFmt numFmtId="166" formatCode="#,##0.00;\(#,##0.00\);\-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microsoft.com/office/2006/relationships/xlExternalLinkPath/xlPathMissing" Target="24-04-30%20Year%20End%20Accounts%20and%20workings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carol conyers" refreshedDate="45459.816879282407" createdVersion="4" refreshedVersion="4" minRefreshableVersion="3" recordCount="15">
  <cacheSource type="worksheet">
    <worksheetSource ref="D4:F19" sheet="Transactions" r:id="rId2"/>
  </cacheSource>
  <cacheFields count="3">
    <cacheField name="£" numFmtId="164">
      <sharedItems containsSemiMixedTypes="0" containsString="0" containsNumber="1" minValue="-60" maxValue="864.64"/>
    </cacheField>
    <cacheField name="Fund" numFmtId="164">
      <sharedItems containsBlank="1" count="5">
        <s v=" Open Bal"/>
        <s v="General"/>
        <s v="Jubilee"/>
        <s v="Kendal in Bloom"/>
        <m u="1"/>
      </sharedItems>
    </cacheField>
    <cacheField name="Analysis" numFmtId="164">
      <sharedItems count="5">
        <s v=" Open Bal"/>
        <s v="Committee meetings"/>
        <s v="website &amp; communication"/>
        <s v="Event costs"/>
        <s v="Hall Hire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5">
  <r>
    <n v="864.64"/>
    <x v="0"/>
    <x v="0"/>
  </r>
  <r>
    <n v="-9"/>
    <x v="1"/>
    <x v="1"/>
  </r>
  <r>
    <n v="-19.2"/>
    <x v="1"/>
    <x v="2"/>
  </r>
  <r>
    <n v="-43.2"/>
    <x v="1"/>
    <x v="2"/>
  </r>
  <r>
    <n v="-11.74"/>
    <x v="2"/>
    <x v="3"/>
  </r>
  <r>
    <n v="-14.99"/>
    <x v="3"/>
    <x v="3"/>
  </r>
  <r>
    <n v="-30"/>
    <x v="1"/>
    <x v="3"/>
  </r>
  <r>
    <n v="-60"/>
    <x v="1"/>
    <x v="1"/>
  </r>
  <r>
    <n v="-26.96"/>
    <x v="2"/>
    <x v="3"/>
  </r>
  <r>
    <n v="-5.93"/>
    <x v="2"/>
    <x v="3"/>
  </r>
  <r>
    <n v="-32.71"/>
    <x v="2"/>
    <x v="3"/>
  </r>
  <r>
    <n v="-7.15"/>
    <x v="1"/>
    <x v="1"/>
  </r>
  <r>
    <n v="-9.99"/>
    <x v="3"/>
    <x v="3"/>
  </r>
  <r>
    <n v="-40"/>
    <x v="1"/>
    <x v="1"/>
  </r>
  <r>
    <n v="-20"/>
    <x v="2"/>
    <x v="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C24:H30" firstHeaderRow="1" firstDataRow="2" firstDataCol="1"/>
  <pivotFields count="3">
    <pivotField dataField="1" numFmtId="43" showAll="0"/>
    <pivotField axis="axisCol" showAll="0">
      <items count="6">
        <item x="1"/>
        <item x="2"/>
        <item x="3"/>
        <item m="1" x="4"/>
        <item x="0"/>
        <item t="default"/>
      </items>
    </pivotField>
    <pivotField axis="axisRow" showAll="0">
      <items count="6">
        <item x="0"/>
        <item x="1"/>
        <item x="3"/>
        <item m="1" x="4"/>
        <item x="2"/>
        <item t="default"/>
      </items>
    </pivotField>
  </pivotFields>
  <rowFields count="1">
    <field x="2"/>
  </rowFields>
  <rowItems count="5">
    <i>
      <x/>
    </i>
    <i>
      <x v="1"/>
    </i>
    <i>
      <x v="2"/>
    </i>
    <i>
      <x v="4"/>
    </i>
    <i t="grand">
      <x/>
    </i>
  </rowItems>
  <colFields count="1">
    <field x="1"/>
  </colFields>
  <colItems count="5">
    <i>
      <x/>
    </i>
    <i>
      <x v="1"/>
    </i>
    <i>
      <x v="2"/>
    </i>
    <i>
      <x v="4"/>
    </i>
    <i t="grand">
      <x/>
    </i>
  </colItems>
  <dataFields count="1">
    <dataField name="Sum of £" fld="0" baseField="0" baseItem="0" numFmtId="166"/>
  </dataFields>
  <formats count="5">
    <format dxfId="4">
      <pivotArea outline="0" collapsedLevelsAreSubtotals="1" fieldPosition="0"/>
    </format>
    <format dxfId="3">
      <pivotArea field="1" type="button" dataOnly="0" labelOnly="1" outline="0" axis="axisCol" fieldPosition="0"/>
    </format>
    <format dxfId="2">
      <pivotArea type="topRight" dataOnly="0" labelOnly="1" outline="0" fieldPosition="0"/>
    </format>
    <format dxfId="1">
      <pivotArea dataOnly="0" labelOnly="1" fieldPosition="0">
        <references count="1">
          <reference field="1" count="0"/>
        </references>
      </pivotArea>
    </format>
    <format dxfId="0">
      <pivotArea dataOnly="0" labelOnly="1" grandCol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0"/>
  <sheetViews>
    <sheetView tabSelected="1" zoomScale="90" zoomScaleNormal="90" workbookViewId="0">
      <pane ySplit="5" topLeftCell="A6" activePane="bottomLeft" state="frozen"/>
      <selection pane="bottomLeft" activeCell="I22" sqref="I22"/>
    </sheetView>
  </sheetViews>
  <sheetFormatPr defaultRowHeight="14.5" x14ac:dyDescent="0.35"/>
  <cols>
    <col min="1" max="1" width="37.453125" customWidth="1"/>
    <col min="2" max="2" width="9.1796875" bestFit="1" customWidth="1"/>
    <col min="3" max="3" width="6.7265625" customWidth="1"/>
    <col min="4" max="4" width="12" customWidth="1"/>
    <col min="5" max="5" width="8.54296875" bestFit="1" customWidth="1"/>
    <col min="6" max="6" width="10.81640625" customWidth="1"/>
    <col min="7" max="7" width="4.453125" style="3" customWidth="1"/>
    <col min="8" max="8" width="3.81640625" customWidth="1"/>
    <col min="9" max="9" width="33" bestFit="1" customWidth="1"/>
    <col min="10" max="10" width="13" customWidth="1"/>
    <col min="11" max="11" width="4" customWidth="1"/>
    <col min="15" max="15" width="11.90625" customWidth="1"/>
  </cols>
  <sheetData>
    <row r="1" spans="1:15" s="2" customFormat="1" ht="18.5" x14ac:dyDescent="0.45">
      <c r="A1" s="1" t="s">
        <v>0</v>
      </c>
      <c r="G1" s="3"/>
    </row>
    <row r="2" spans="1:15" s="2" customFormat="1" ht="18.5" x14ac:dyDescent="0.45">
      <c r="A2" s="1" t="s">
        <v>23</v>
      </c>
      <c r="G2" s="3"/>
      <c r="I2" s="1" t="s">
        <v>29</v>
      </c>
    </row>
    <row r="3" spans="1:15" s="2" customFormat="1" ht="18.5" x14ac:dyDescent="0.45">
      <c r="A3" s="1" t="s">
        <v>24</v>
      </c>
      <c r="G3" s="3"/>
      <c r="I3" s="1" t="s">
        <v>26</v>
      </c>
    </row>
    <row r="5" spans="1:15" s="2" customFormat="1" ht="29" x14ac:dyDescent="0.35">
      <c r="A5" s="4" t="s">
        <v>1</v>
      </c>
      <c r="B5" s="5" t="s">
        <v>2</v>
      </c>
      <c r="D5" s="6" t="s">
        <v>3</v>
      </c>
      <c r="E5" s="6" t="s">
        <v>4</v>
      </c>
      <c r="F5" s="6" t="s">
        <v>5</v>
      </c>
      <c r="G5" s="3"/>
      <c r="I5" s="4" t="s">
        <v>1</v>
      </c>
      <c r="J5" s="5" t="s">
        <v>2</v>
      </c>
      <c r="L5" s="17" t="s">
        <v>3</v>
      </c>
      <c r="M5" s="17" t="s">
        <v>4</v>
      </c>
      <c r="N5" s="17" t="s">
        <v>5</v>
      </c>
      <c r="O5" s="17" t="s">
        <v>27</v>
      </c>
    </row>
    <row r="7" spans="1:15" x14ac:dyDescent="0.35">
      <c r="A7" t="s">
        <v>6</v>
      </c>
      <c r="B7" s="7">
        <v>0</v>
      </c>
      <c r="C7" s="7"/>
      <c r="D7" s="7">
        <v>0</v>
      </c>
      <c r="E7" s="7">
        <v>0</v>
      </c>
      <c r="F7" s="7">
        <v>0</v>
      </c>
      <c r="G7" s="8">
        <f t="shared" ref="G7:G13" si="0">+B7-SUM(D7:F7)</f>
        <v>0</v>
      </c>
      <c r="I7" t="s">
        <v>6</v>
      </c>
      <c r="J7" s="7">
        <v>200</v>
      </c>
      <c r="K7" s="7"/>
      <c r="L7" s="7">
        <v>200</v>
      </c>
      <c r="M7" s="7">
        <v>0</v>
      </c>
      <c r="N7" s="7">
        <v>0</v>
      </c>
      <c r="O7" s="7">
        <v>0</v>
      </c>
    </row>
    <row r="8" spans="1:15" x14ac:dyDescent="0.35">
      <c r="A8" t="s">
        <v>7</v>
      </c>
      <c r="B8" s="7">
        <v>0</v>
      </c>
      <c r="C8" s="7"/>
      <c r="D8" s="7"/>
      <c r="E8" s="7"/>
      <c r="F8" s="7"/>
      <c r="G8" s="8">
        <f t="shared" si="0"/>
        <v>0</v>
      </c>
      <c r="I8" t="s">
        <v>7</v>
      </c>
      <c r="J8" s="7">
        <v>0</v>
      </c>
      <c r="K8" s="7"/>
      <c r="L8" s="7"/>
      <c r="M8" s="7"/>
      <c r="N8" s="7"/>
      <c r="O8" s="7">
        <v>0</v>
      </c>
    </row>
    <row r="9" spans="1:15" s="2" customFormat="1" x14ac:dyDescent="0.35">
      <c r="A9" s="2" t="s">
        <v>8</v>
      </c>
      <c r="B9" s="9">
        <f>SUM(B7:B8)</f>
        <v>0</v>
      </c>
      <c r="C9" s="10"/>
      <c r="D9" s="9">
        <f>SUM(D7:D8)</f>
        <v>0</v>
      </c>
      <c r="E9" s="9">
        <f>SUM(E7:E8)</f>
        <v>0</v>
      </c>
      <c r="F9" s="9">
        <f>SUM(F7:F8)</f>
        <v>0</v>
      </c>
      <c r="G9" s="8">
        <f t="shared" si="0"/>
        <v>0</v>
      </c>
      <c r="I9" s="2" t="s">
        <v>8</v>
      </c>
      <c r="J9" s="9">
        <f>SUM(J7:J8)</f>
        <v>200</v>
      </c>
      <c r="K9" s="10"/>
      <c r="L9" s="9">
        <f t="shared" ref="L9:O9" si="1">SUM(L7:L8)</f>
        <v>200</v>
      </c>
      <c r="M9" s="9">
        <f t="shared" si="1"/>
        <v>0</v>
      </c>
      <c r="N9" s="9">
        <f t="shared" si="1"/>
        <v>0</v>
      </c>
      <c r="O9" s="9">
        <f t="shared" si="1"/>
        <v>0</v>
      </c>
    </row>
    <row r="10" spans="1:15" x14ac:dyDescent="0.35">
      <c r="B10" s="7"/>
      <c r="C10" s="7"/>
      <c r="D10" s="7"/>
      <c r="E10" s="7"/>
      <c r="F10" s="7"/>
      <c r="G10" s="8">
        <f t="shared" si="0"/>
        <v>0</v>
      </c>
      <c r="J10" s="7"/>
      <c r="K10" s="7"/>
      <c r="L10" s="7"/>
      <c r="M10" s="7"/>
      <c r="N10" s="7"/>
      <c r="O10" s="7"/>
    </row>
    <row r="11" spans="1:15" s="2" customFormat="1" x14ac:dyDescent="0.35">
      <c r="A11" s="2" t="s">
        <v>9</v>
      </c>
      <c r="B11" s="10"/>
      <c r="C11" s="10"/>
      <c r="D11" s="10"/>
      <c r="E11" s="10"/>
      <c r="F11" s="10"/>
      <c r="G11" s="8">
        <f t="shared" si="0"/>
        <v>0</v>
      </c>
      <c r="I11" s="2" t="s">
        <v>9</v>
      </c>
      <c r="J11" s="10"/>
      <c r="K11" s="10"/>
      <c r="L11" s="10"/>
      <c r="M11" s="10"/>
      <c r="N11" s="10"/>
      <c r="O11" s="10"/>
    </row>
    <row r="12" spans="1:15" x14ac:dyDescent="0.35">
      <c r="A12" t="s">
        <v>10</v>
      </c>
      <c r="B12" s="7">
        <f>9+60+40+7.15</f>
        <v>116.15</v>
      </c>
      <c r="C12" s="7"/>
      <c r="D12" s="7">
        <f>+B12</f>
        <v>116.15</v>
      </c>
      <c r="E12" s="7"/>
      <c r="F12" s="7"/>
      <c r="G12" s="8">
        <f t="shared" si="0"/>
        <v>0</v>
      </c>
      <c r="I12" t="s">
        <v>10</v>
      </c>
      <c r="J12" s="7">
        <v>68.709999999999994</v>
      </c>
      <c r="K12" s="7"/>
      <c r="L12" s="7">
        <v>18.149999999999999</v>
      </c>
      <c r="M12" s="7"/>
      <c r="N12" s="7"/>
      <c r="O12" s="7">
        <v>50.56</v>
      </c>
    </row>
    <row r="13" spans="1:15" x14ac:dyDescent="0.35">
      <c r="A13" t="s">
        <v>11</v>
      </c>
      <c r="B13" s="7">
        <f>30+77.34+14.99+20+9.99</f>
        <v>152.32</v>
      </c>
      <c r="C13" s="7"/>
      <c r="D13" s="7">
        <v>30</v>
      </c>
      <c r="E13" s="7">
        <f>14.99+9.99</f>
        <v>24.98</v>
      </c>
      <c r="F13" s="7">
        <f>20+77.34</f>
        <v>97.34</v>
      </c>
      <c r="G13" s="8">
        <f t="shared" si="0"/>
        <v>0</v>
      </c>
      <c r="I13" t="s">
        <v>11</v>
      </c>
      <c r="J13" s="7">
        <f>312.5+2459.84-195</f>
        <v>2577.34</v>
      </c>
      <c r="K13" s="7"/>
      <c r="L13" s="7"/>
      <c r="M13" s="7">
        <f>28.68+830.47</f>
        <v>859.15</v>
      </c>
      <c r="N13" s="7">
        <f>40+498.06</f>
        <v>538.05999999999995</v>
      </c>
      <c r="O13" s="7">
        <f>1181.31+27.5-28.68</f>
        <v>1180.1299999999999</v>
      </c>
    </row>
    <row r="14" spans="1:15" x14ac:dyDescent="0.35">
      <c r="A14" t="s">
        <v>12</v>
      </c>
      <c r="B14" s="7"/>
      <c r="C14" s="7"/>
      <c r="D14" s="7"/>
      <c r="E14" s="7"/>
      <c r="F14" s="7"/>
      <c r="G14" s="8"/>
      <c r="I14" t="s">
        <v>12</v>
      </c>
      <c r="J14" s="7">
        <v>20</v>
      </c>
      <c r="K14" s="7"/>
      <c r="L14" s="7">
        <v>20</v>
      </c>
      <c r="M14" s="7"/>
      <c r="N14" s="7"/>
    </row>
    <row r="15" spans="1:15" x14ac:dyDescent="0.35">
      <c r="A15" t="s">
        <v>13</v>
      </c>
      <c r="B15" s="7">
        <f>62.4</f>
        <v>62.4</v>
      </c>
      <c r="C15" s="7"/>
      <c r="D15" s="7">
        <f>+B15</f>
        <v>62.4</v>
      </c>
      <c r="E15" s="7"/>
      <c r="F15" s="7"/>
      <c r="G15" s="8">
        <f>+B15-SUM(D15:F15)</f>
        <v>0</v>
      </c>
      <c r="I15" t="s">
        <v>13</v>
      </c>
      <c r="J15" s="7">
        <v>51</v>
      </c>
      <c r="K15" s="7"/>
      <c r="L15" s="7"/>
      <c r="M15" s="7"/>
      <c r="N15" s="7"/>
      <c r="O15" s="7">
        <v>51</v>
      </c>
    </row>
    <row r="16" spans="1:15" s="2" customFormat="1" x14ac:dyDescent="0.35">
      <c r="A16" s="2" t="s">
        <v>14</v>
      </c>
      <c r="B16" s="9">
        <f>SUM(B12:B15)</f>
        <v>330.87</v>
      </c>
      <c r="C16" s="10"/>
      <c r="D16" s="9">
        <f>SUM(D12:D15)</f>
        <v>208.55</v>
      </c>
      <c r="E16" s="9">
        <f>SUM(E12:E15)</f>
        <v>24.98</v>
      </c>
      <c r="F16" s="9">
        <f>SUM(F12:F15)</f>
        <v>97.34</v>
      </c>
      <c r="G16" s="8">
        <f>+B16-SUM(D16:F16)</f>
        <v>0</v>
      </c>
      <c r="I16" s="2" t="s">
        <v>14</v>
      </c>
      <c r="J16" s="9">
        <f>SUM(J12:J15)</f>
        <v>2717.05</v>
      </c>
      <c r="K16" s="10"/>
      <c r="L16" s="9">
        <f t="shared" ref="L16:O16" si="2">SUM(L12:L15)</f>
        <v>38.15</v>
      </c>
      <c r="M16" s="9">
        <f t="shared" si="2"/>
        <v>859.15</v>
      </c>
      <c r="N16" s="9">
        <f t="shared" si="2"/>
        <v>538.05999999999995</v>
      </c>
      <c r="O16" s="9">
        <f t="shared" si="2"/>
        <v>1281.6899999999998</v>
      </c>
    </row>
    <row r="17" spans="1:15" x14ac:dyDescent="0.35">
      <c r="B17" s="7"/>
      <c r="C17" s="7"/>
      <c r="D17" s="7"/>
      <c r="E17" s="7"/>
      <c r="F17" s="7"/>
      <c r="G17" s="8">
        <f>+B17-SUM(D17:F17)</f>
        <v>0</v>
      </c>
      <c r="J17" s="7"/>
      <c r="K17" s="7"/>
      <c r="L17" s="7"/>
      <c r="M17" s="7"/>
      <c r="N17" s="7"/>
      <c r="O17" s="7"/>
    </row>
    <row r="18" spans="1:15" s="2" customFormat="1" x14ac:dyDescent="0.35">
      <c r="A18" s="2" t="s">
        <v>15</v>
      </c>
      <c r="B18" s="10">
        <f>+B9-B16</f>
        <v>-330.87</v>
      </c>
      <c r="C18" s="10"/>
      <c r="D18" s="10">
        <f>+D9-D16</f>
        <v>-208.55</v>
      </c>
      <c r="E18" s="10">
        <f>+E9-E16</f>
        <v>-24.98</v>
      </c>
      <c r="F18" s="10">
        <f>+F9-F16</f>
        <v>-97.34</v>
      </c>
      <c r="G18" s="8">
        <f>+B18-SUM(D18:F18)</f>
        <v>0</v>
      </c>
      <c r="I18" s="2" t="s">
        <v>15</v>
      </c>
      <c r="J18" s="10">
        <f>+J9-J16</f>
        <v>-2517.0500000000002</v>
      </c>
      <c r="K18" s="10"/>
      <c r="L18" s="10">
        <f t="shared" ref="L18:O18" si="3">+L9-L16</f>
        <v>161.85</v>
      </c>
      <c r="M18" s="10">
        <f t="shared" si="3"/>
        <v>-859.15</v>
      </c>
      <c r="N18" s="10">
        <f t="shared" si="3"/>
        <v>-538.05999999999995</v>
      </c>
      <c r="O18" s="10">
        <f t="shared" si="3"/>
        <v>-1281.6899999999998</v>
      </c>
    </row>
    <row r="19" spans="1:15" x14ac:dyDescent="0.35">
      <c r="B19" s="7"/>
      <c r="C19" s="7"/>
      <c r="D19" s="7"/>
      <c r="E19" s="7"/>
      <c r="F19" s="7"/>
      <c r="G19" s="8"/>
      <c r="J19" s="7"/>
      <c r="K19" s="7"/>
      <c r="L19" s="7"/>
      <c r="M19" s="7"/>
      <c r="N19" s="7"/>
      <c r="O19" s="7"/>
    </row>
    <row r="20" spans="1:15" s="11" customFormat="1" x14ac:dyDescent="0.35">
      <c r="A20" s="11" t="s">
        <v>16</v>
      </c>
      <c r="B20" s="12">
        <v>864.63999999999987</v>
      </c>
      <c r="C20" s="12"/>
      <c r="D20" s="12">
        <v>361.85</v>
      </c>
      <c r="E20" s="12">
        <v>140.85000000000002</v>
      </c>
      <c r="F20" s="12">
        <v>361.94000000000005</v>
      </c>
      <c r="G20" s="8">
        <f>+B20-SUM(D20:F20)</f>
        <v>0</v>
      </c>
      <c r="I20" s="11" t="s">
        <v>16</v>
      </c>
      <c r="J20" s="12">
        <v>3381.69</v>
      </c>
      <c r="K20" s="12"/>
      <c r="L20" s="12">
        <v>200</v>
      </c>
      <c r="M20" s="12">
        <v>1000</v>
      </c>
      <c r="N20" s="12">
        <v>900</v>
      </c>
      <c r="O20" s="12">
        <v>1281.69</v>
      </c>
    </row>
    <row r="21" spans="1:15" x14ac:dyDescent="0.35">
      <c r="A21" s="2"/>
      <c r="B21" s="7"/>
      <c r="C21" s="7"/>
      <c r="D21" s="7"/>
      <c r="E21" s="7"/>
      <c r="F21" s="7"/>
      <c r="G21" s="8"/>
      <c r="I21" s="2"/>
      <c r="J21" s="7"/>
      <c r="K21" s="7"/>
      <c r="L21" s="7"/>
      <c r="M21" s="7"/>
      <c r="N21" s="7"/>
      <c r="O21" s="7"/>
    </row>
    <row r="22" spans="1:15" s="2" customFormat="1" x14ac:dyDescent="0.35">
      <c r="A22" s="13" t="s">
        <v>17</v>
      </c>
      <c r="B22" s="14">
        <f>SUM(B18:B21)</f>
        <v>533.76999999999987</v>
      </c>
      <c r="C22" s="14"/>
      <c r="D22" s="14">
        <f>SUM(D18:D21)</f>
        <v>153.30000000000001</v>
      </c>
      <c r="E22" s="14">
        <f>SUM(E18:E21)</f>
        <v>115.87000000000002</v>
      </c>
      <c r="F22" s="14">
        <f>SUM(F18:F21)</f>
        <v>264.60000000000002</v>
      </c>
      <c r="G22" s="8">
        <f>+B22-SUM(D22:F22)</f>
        <v>0</v>
      </c>
      <c r="I22" s="13" t="s">
        <v>17</v>
      </c>
      <c r="J22" s="14">
        <f>SUM(J18:J21)</f>
        <v>864.63999999999987</v>
      </c>
      <c r="K22" s="14"/>
      <c r="L22" s="14">
        <f t="shared" ref="L22:O22" si="4">SUM(L18:L21)</f>
        <v>361.85</v>
      </c>
      <c r="M22" s="14">
        <f t="shared" si="4"/>
        <v>140.85000000000002</v>
      </c>
      <c r="N22" s="14">
        <f t="shared" si="4"/>
        <v>361.94000000000005</v>
      </c>
      <c r="O22" s="14">
        <f t="shared" si="4"/>
        <v>0</v>
      </c>
    </row>
    <row r="23" spans="1:15" x14ac:dyDescent="0.35">
      <c r="B23" s="7"/>
      <c r="C23" s="7"/>
      <c r="D23" s="7"/>
      <c r="E23" s="7"/>
      <c r="F23" s="7"/>
      <c r="G23" s="8"/>
      <c r="J23" s="7"/>
      <c r="K23" s="7"/>
      <c r="L23" s="7"/>
      <c r="M23" s="7"/>
      <c r="N23" s="7"/>
      <c r="O23" s="7"/>
    </row>
    <row r="24" spans="1:15" s="2" customFormat="1" x14ac:dyDescent="0.35">
      <c r="A24" s="15" t="s">
        <v>18</v>
      </c>
      <c r="B24" s="16" t="s">
        <v>2</v>
      </c>
      <c r="C24" s="10"/>
      <c r="D24" s="10"/>
      <c r="E24" s="10"/>
      <c r="F24" s="10"/>
      <c r="G24" s="8"/>
      <c r="I24" s="15" t="s">
        <v>18</v>
      </c>
      <c r="J24" s="16" t="s">
        <v>2</v>
      </c>
      <c r="K24" s="10"/>
      <c r="L24" s="10"/>
      <c r="M24" s="10"/>
      <c r="N24" s="10"/>
      <c r="O24" s="10"/>
    </row>
    <row r="25" spans="1:15" x14ac:dyDescent="0.35">
      <c r="A25" t="s">
        <v>19</v>
      </c>
      <c r="B25" s="10">
        <v>533.77</v>
      </c>
      <c r="C25" s="7"/>
      <c r="D25" s="7"/>
      <c r="E25" s="7"/>
      <c r="F25" s="7"/>
      <c r="G25" s="8"/>
      <c r="I25" t="s">
        <v>19</v>
      </c>
      <c r="J25" s="10">
        <v>864.64</v>
      </c>
      <c r="K25" s="7"/>
      <c r="L25" s="7"/>
      <c r="M25" s="7"/>
      <c r="N25" s="7"/>
      <c r="O25" s="7"/>
    </row>
    <row r="26" spans="1:15" x14ac:dyDescent="0.35">
      <c r="B26" s="7"/>
      <c r="C26" s="7"/>
      <c r="D26" s="7"/>
      <c r="E26" s="7"/>
      <c r="F26" s="7"/>
      <c r="G26" s="8"/>
      <c r="I26" t="s">
        <v>28</v>
      </c>
      <c r="J26" s="7">
        <v>0</v>
      </c>
      <c r="K26" s="7"/>
      <c r="L26" s="7"/>
      <c r="M26" s="7"/>
      <c r="N26" s="7"/>
      <c r="O26" s="7"/>
    </row>
    <row r="27" spans="1:15" x14ac:dyDescent="0.35">
      <c r="B27" s="9">
        <f>SUM(B25:B26)</f>
        <v>533.77</v>
      </c>
      <c r="C27" s="7"/>
      <c r="D27" s="7" t="s">
        <v>20</v>
      </c>
      <c r="E27" s="7"/>
      <c r="F27" s="7"/>
      <c r="G27" s="8"/>
      <c r="J27" s="9">
        <f>SUM(J25:J26)</f>
        <v>864.64</v>
      </c>
      <c r="K27" s="7"/>
      <c r="L27" s="7" t="s">
        <v>20</v>
      </c>
      <c r="M27" s="7"/>
      <c r="N27" s="7"/>
      <c r="O27" s="7"/>
    </row>
    <row r="28" spans="1:15" x14ac:dyDescent="0.35">
      <c r="B28" s="8">
        <f>+B22-B27</f>
        <v>0</v>
      </c>
      <c r="C28" s="7"/>
      <c r="D28" s="7"/>
      <c r="E28" s="7"/>
      <c r="F28" s="7"/>
      <c r="G28" s="8"/>
      <c r="J28" s="8">
        <f>+J22-J27</f>
        <v>0</v>
      </c>
      <c r="K28" s="7"/>
      <c r="L28" s="7"/>
      <c r="M28" s="7"/>
      <c r="N28" s="7"/>
      <c r="O28" s="7"/>
    </row>
    <row r="30" spans="1:15" x14ac:dyDescent="0.35">
      <c r="A30" t="s">
        <v>25</v>
      </c>
    </row>
  </sheetData>
  <pageMargins left="0.7" right="0.47" top="0.55000000000000004" bottom="0.75" header="0.3" footer="0.3"/>
  <pageSetup paperSize="9" scale="74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1"/>
  <sheetViews>
    <sheetView workbookViewId="0">
      <selection activeCell="L25" sqref="L25"/>
    </sheetView>
  </sheetViews>
  <sheetFormatPr defaultRowHeight="14.5" x14ac:dyDescent="0.35"/>
  <cols>
    <col min="1" max="1" width="12.7265625" style="18" customWidth="1"/>
    <col min="2" max="2" width="46.54296875" style="21" customWidth="1"/>
    <col min="3" max="3" width="22.7265625" style="21" customWidth="1"/>
    <col min="4" max="4" width="15.26953125" style="20" customWidth="1"/>
    <col min="5" max="5" width="6.6328125" style="19" customWidth="1"/>
    <col min="6" max="6" width="14.453125" style="19" customWidth="1"/>
    <col min="7" max="7" width="8.81640625" style="19" customWidth="1"/>
    <col min="8" max="8" width="10.7265625" style="19" bestFit="1" customWidth="1"/>
    <col min="9" max="16384" width="8.7265625" style="18"/>
  </cols>
  <sheetData>
    <row r="1" spans="1:8" s="28" customFormat="1" x14ac:dyDescent="0.35">
      <c r="A1" s="28" t="s">
        <v>60</v>
      </c>
      <c r="B1" s="33"/>
      <c r="C1" s="33"/>
      <c r="D1" s="26"/>
      <c r="E1" s="29"/>
      <c r="F1" s="29"/>
      <c r="G1" s="29"/>
      <c r="H1" s="29"/>
    </row>
    <row r="2" spans="1:8" s="28" customFormat="1" x14ac:dyDescent="0.35">
      <c r="A2" s="28" t="s">
        <v>59</v>
      </c>
      <c r="B2" s="33"/>
      <c r="C2" s="33"/>
      <c r="D2" s="26"/>
      <c r="E2" s="29"/>
      <c r="F2" s="29"/>
      <c r="G2" s="29"/>
      <c r="H2" s="29"/>
    </row>
    <row r="3" spans="1:8" s="28" customFormat="1" x14ac:dyDescent="0.35">
      <c r="A3" s="28" t="s">
        <v>58</v>
      </c>
      <c r="B3" s="33"/>
      <c r="C3" s="33"/>
      <c r="D3" s="26"/>
      <c r="E3" s="29"/>
      <c r="F3" s="29"/>
      <c r="G3" s="29"/>
      <c r="H3" s="29"/>
    </row>
    <row r="4" spans="1:8" s="28" customFormat="1" x14ac:dyDescent="0.35">
      <c r="A4" s="4" t="s">
        <v>22</v>
      </c>
      <c r="B4" s="32" t="s">
        <v>57</v>
      </c>
      <c r="C4" s="32" t="s">
        <v>56</v>
      </c>
      <c r="D4" s="31" t="s">
        <v>2</v>
      </c>
      <c r="E4" s="30" t="s">
        <v>55</v>
      </c>
      <c r="F4" s="30" t="s">
        <v>54</v>
      </c>
      <c r="G4" s="29"/>
      <c r="H4" s="29"/>
    </row>
    <row r="5" spans="1:8" x14ac:dyDescent="0.35">
      <c r="A5" s="27">
        <v>45047</v>
      </c>
      <c r="B5" s="21" t="s">
        <v>53</v>
      </c>
      <c r="D5" s="20">
        <v>864.64</v>
      </c>
      <c r="E5" s="19" t="s">
        <v>32</v>
      </c>
      <c r="F5" s="19" t="s">
        <v>32</v>
      </c>
    </row>
    <row r="6" spans="1:8" ht="29" x14ac:dyDescent="0.35">
      <c r="A6" s="27">
        <v>45069</v>
      </c>
      <c r="B6" s="21" t="s">
        <v>52</v>
      </c>
      <c r="C6" s="21" t="s">
        <v>51</v>
      </c>
      <c r="D6" s="20">
        <v>-9</v>
      </c>
      <c r="E6" s="19" t="s">
        <v>3</v>
      </c>
      <c r="F6" s="19" t="s">
        <v>10</v>
      </c>
    </row>
    <row r="7" spans="1:8" ht="29" x14ac:dyDescent="0.35">
      <c r="A7" s="27">
        <v>45126</v>
      </c>
      <c r="B7" s="21" t="s">
        <v>50</v>
      </c>
      <c r="C7" s="21" t="s">
        <v>48</v>
      </c>
      <c r="D7" s="20">
        <v>-19.2</v>
      </c>
      <c r="E7" s="19" t="s">
        <v>3</v>
      </c>
      <c r="F7" s="19" t="s">
        <v>31</v>
      </c>
    </row>
    <row r="8" spans="1:8" ht="29" x14ac:dyDescent="0.35">
      <c r="A8" s="27">
        <v>45128</v>
      </c>
      <c r="B8" s="21" t="s">
        <v>49</v>
      </c>
      <c r="C8" s="21" t="s">
        <v>48</v>
      </c>
      <c r="D8" s="20">
        <v>-43.2</v>
      </c>
      <c r="E8" s="19" t="s">
        <v>3</v>
      </c>
      <c r="F8" s="19" t="s">
        <v>31</v>
      </c>
    </row>
    <row r="9" spans="1:8" x14ac:dyDescent="0.35">
      <c r="A9" s="27">
        <v>45181</v>
      </c>
      <c r="B9" s="21" t="s">
        <v>47</v>
      </c>
      <c r="D9" s="20">
        <v>-11.74</v>
      </c>
      <c r="E9" s="19" t="s">
        <v>33</v>
      </c>
      <c r="F9" s="19" t="s">
        <v>11</v>
      </c>
    </row>
    <row r="10" spans="1:8" ht="29" x14ac:dyDescent="0.35">
      <c r="A10" s="27">
        <v>45195</v>
      </c>
      <c r="B10" s="21" t="s">
        <v>46</v>
      </c>
      <c r="C10" s="21" t="s">
        <v>21</v>
      </c>
      <c r="D10" s="20">
        <v>-14.99</v>
      </c>
      <c r="E10" s="19" t="s">
        <v>4</v>
      </c>
      <c r="F10" s="19" t="s">
        <v>11</v>
      </c>
    </row>
    <row r="11" spans="1:8" ht="43.5" x14ac:dyDescent="0.35">
      <c r="A11" s="27">
        <v>45218</v>
      </c>
      <c r="B11" s="21" t="s">
        <v>45</v>
      </c>
      <c r="C11" s="21" t="s">
        <v>44</v>
      </c>
      <c r="D11" s="20">
        <v>-30</v>
      </c>
      <c r="E11" s="19" t="s">
        <v>3</v>
      </c>
      <c r="F11" s="19" t="s">
        <v>11</v>
      </c>
    </row>
    <row r="12" spans="1:8" ht="43.5" x14ac:dyDescent="0.35">
      <c r="A12" s="27">
        <v>45218</v>
      </c>
      <c r="B12" s="21" t="s">
        <v>45</v>
      </c>
      <c r="C12" s="21" t="s">
        <v>44</v>
      </c>
      <c r="D12" s="20">
        <v>-60</v>
      </c>
      <c r="E12" s="19" t="s">
        <v>3</v>
      </c>
      <c r="F12" s="19" t="s">
        <v>10</v>
      </c>
    </row>
    <row r="13" spans="1:8" x14ac:dyDescent="0.35">
      <c r="A13" s="27">
        <v>45222</v>
      </c>
      <c r="B13" s="21" t="s">
        <v>43</v>
      </c>
      <c r="C13" s="21" t="s">
        <v>41</v>
      </c>
      <c r="D13" s="20">
        <v>-26.96</v>
      </c>
      <c r="E13" s="19" t="s">
        <v>33</v>
      </c>
      <c r="F13" s="19" t="s">
        <v>11</v>
      </c>
    </row>
    <row r="14" spans="1:8" x14ac:dyDescent="0.35">
      <c r="A14" s="27">
        <v>45229</v>
      </c>
      <c r="B14" s="21" t="s">
        <v>43</v>
      </c>
      <c r="C14" s="21" t="s">
        <v>41</v>
      </c>
      <c r="D14" s="20">
        <v>-5.93</v>
      </c>
      <c r="E14" s="19" t="s">
        <v>33</v>
      </c>
      <c r="F14" s="19" t="s">
        <v>11</v>
      </c>
    </row>
    <row r="15" spans="1:8" x14ac:dyDescent="0.35">
      <c r="A15" s="27">
        <v>45244</v>
      </c>
      <c r="B15" s="21" t="s">
        <v>42</v>
      </c>
      <c r="C15" s="21" t="s">
        <v>41</v>
      </c>
      <c r="D15" s="20">
        <v>-32.71</v>
      </c>
      <c r="E15" s="19" t="s">
        <v>33</v>
      </c>
      <c r="F15" s="19" t="s">
        <v>11</v>
      </c>
    </row>
    <row r="16" spans="1:8" x14ac:dyDescent="0.35">
      <c r="A16" s="27">
        <v>45300</v>
      </c>
      <c r="B16" s="21" t="s">
        <v>40</v>
      </c>
      <c r="D16" s="20">
        <v>-7.15</v>
      </c>
      <c r="E16" s="19" t="s">
        <v>3</v>
      </c>
      <c r="F16" s="19" t="s">
        <v>10</v>
      </c>
    </row>
    <row r="17" spans="1:8" x14ac:dyDescent="0.35">
      <c r="A17" s="27">
        <v>45302</v>
      </c>
      <c r="B17" s="21" t="s">
        <v>39</v>
      </c>
      <c r="C17" s="21" t="s">
        <v>21</v>
      </c>
      <c r="D17" s="20">
        <v>-9.99</v>
      </c>
      <c r="E17" s="19" t="s">
        <v>4</v>
      </c>
      <c r="F17" s="19" t="s">
        <v>11</v>
      </c>
    </row>
    <row r="18" spans="1:8" x14ac:dyDescent="0.35">
      <c r="A18" s="27">
        <v>45308</v>
      </c>
      <c r="B18" s="21" t="s">
        <v>38</v>
      </c>
      <c r="C18" s="21" t="s">
        <v>37</v>
      </c>
      <c r="D18" s="20">
        <v>-40</v>
      </c>
      <c r="E18" s="19" t="s">
        <v>3</v>
      </c>
      <c r="F18" s="19" t="s">
        <v>10</v>
      </c>
    </row>
    <row r="19" spans="1:8" x14ac:dyDescent="0.35">
      <c r="A19" s="27">
        <v>45308</v>
      </c>
      <c r="B19" s="21" t="s">
        <v>38</v>
      </c>
      <c r="C19" s="21" t="s">
        <v>37</v>
      </c>
      <c r="D19" s="20">
        <v>-20</v>
      </c>
      <c r="E19" s="19" t="s">
        <v>33</v>
      </c>
      <c r="F19" s="19" t="s">
        <v>11</v>
      </c>
    </row>
    <row r="20" spans="1:8" x14ac:dyDescent="0.35">
      <c r="D20" s="26">
        <f>SUM(D5:D19)</f>
        <v>533.76999999999987</v>
      </c>
      <c r="E20" s="18"/>
      <c r="F20" s="18"/>
    </row>
    <row r="24" spans="1:8" x14ac:dyDescent="0.35">
      <c r="C24" s="24" t="s">
        <v>36</v>
      </c>
      <c r="D24" s="25" t="s">
        <v>35</v>
      </c>
      <c r="E24" s="22"/>
      <c r="F24" s="22"/>
      <c r="G24" s="22"/>
      <c r="H24" s="22"/>
    </row>
    <row r="25" spans="1:8" x14ac:dyDescent="0.35">
      <c r="C25" s="24" t="s">
        <v>34</v>
      </c>
      <c r="D25" s="22" t="s">
        <v>3</v>
      </c>
      <c r="E25" s="22" t="s">
        <v>33</v>
      </c>
      <c r="F25" s="22" t="s">
        <v>4</v>
      </c>
      <c r="G25" s="22" t="s">
        <v>32</v>
      </c>
      <c r="H25" s="22" t="s">
        <v>30</v>
      </c>
    </row>
    <row r="26" spans="1:8" x14ac:dyDescent="0.35">
      <c r="C26" s="23" t="s">
        <v>32</v>
      </c>
      <c r="D26" s="22"/>
      <c r="E26" s="22"/>
      <c r="F26" s="22"/>
      <c r="G26" s="22">
        <v>864.64</v>
      </c>
      <c r="H26" s="22">
        <v>864.64</v>
      </c>
    </row>
    <row r="27" spans="1:8" x14ac:dyDescent="0.35">
      <c r="C27" s="23" t="s">
        <v>10</v>
      </c>
      <c r="D27" s="22">
        <v>-116.15</v>
      </c>
      <c r="E27" s="22"/>
      <c r="F27" s="22"/>
      <c r="G27" s="22"/>
      <c r="H27" s="22">
        <v>-116.15</v>
      </c>
    </row>
    <row r="28" spans="1:8" x14ac:dyDescent="0.35">
      <c r="C28" s="23" t="s">
        <v>11</v>
      </c>
      <c r="D28" s="22">
        <v>-30</v>
      </c>
      <c r="E28" s="22">
        <v>-97.34</v>
      </c>
      <c r="F28" s="22">
        <v>-24.98</v>
      </c>
      <c r="G28" s="22"/>
      <c r="H28" s="22">
        <v>-152.32</v>
      </c>
    </row>
    <row r="29" spans="1:8" x14ac:dyDescent="0.35">
      <c r="C29" s="23" t="s">
        <v>31</v>
      </c>
      <c r="D29" s="22">
        <v>-62.400000000000006</v>
      </c>
      <c r="E29" s="22"/>
      <c r="F29" s="22"/>
      <c r="G29" s="22"/>
      <c r="H29" s="22">
        <v>-62.400000000000006</v>
      </c>
    </row>
    <row r="30" spans="1:8" x14ac:dyDescent="0.35">
      <c r="C30" s="23" t="s">
        <v>30</v>
      </c>
      <c r="D30" s="22">
        <v>-208.55</v>
      </c>
      <c r="E30" s="22">
        <v>-97.34</v>
      </c>
      <c r="F30" s="22">
        <v>-24.98</v>
      </c>
      <c r="G30" s="22">
        <v>864.64</v>
      </c>
      <c r="H30" s="22">
        <v>533.7700000000001</v>
      </c>
    </row>
    <row r="31" spans="1:8" x14ac:dyDescent="0.35">
      <c r="C31"/>
      <c r="D31"/>
      <c r="E31"/>
      <c r="F31"/>
      <c r="G31"/>
      <c r="H31"/>
    </row>
    <row r="32" spans="1:8" x14ac:dyDescent="0.35">
      <c r="C32"/>
      <c r="D32" s="22"/>
      <c r="E32" s="22"/>
    </row>
    <row r="33" spans="3:5" x14ac:dyDescent="0.35">
      <c r="C33"/>
      <c r="D33" s="22"/>
      <c r="E33" s="22"/>
    </row>
    <row r="34" spans="3:5" x14ac:dyDescent="0.35">
      <c r="C34"/>
      <c r="D34" s="22"/>
      <c r="E34" s="22"/>
    </row>
    <row r="35" spans="3:5" x14ac:dyDescent="0.35">
      <c r="C35"/>
      <c r="D35" s="22"/>
      <c r="E35" s="22"/>
    </row>
    <row r="36" spans="3:5" x14ac:dyDescent="0.35">
      <c r="C36"/>
      <c r="D36" s="22"/>
      <c r="E36" s="22"/>
    </row>
    <row r="37" spans="3:5" x14ac:dyDescent="0.35">
      <c r="C37"/>
      <c r="D37" s="22"/>
      <c r="E37" s="22"/>
    </row>
    <row r="38" spans="3:5" x14ac:dyDescent="0.35">
      <c r="C38"/>
      <c r="D38" s="22"/>
      <c r="E38" s="22"/>
    </row>
    <row r="39" spans="3:5" x14ac:dyDescent="0.35">
      <c r="C39"/>
      <c r="D39" s="22"/>
      <c r="E39" s="22"/>
    </row>
    <row r="40" spans="3:5" x14ac:dyDescent="0.35">
      <c r="C40"/>
      <c r="D40" s="22"/>
      <c r="E40" s="22"/>
    </row>
    <row r="41" spans="3:5" x14ac:dyDescent="0.35">
      <c r="C41"/>
      <c r="D41" s="22"/>
      <c r="E41" s="22"/>
    </row>
  </sheetData>
  <pageMargins left="0.7" right="0.7" top="0.75" bottom="0.75" header="0.3" footer="0.3"/>
  <pageSetup paperSize="9" scale="88" orientation="landscape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Accounts</vt:lpstr>
      <vt:lpstr>Transactions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 conyers</dc:creator>
  <cp:lastModifiedBy>carol conyers</cp:lastModifiedBy>
  <cp:lastPrinted>2024-06-16T18:40:10Z</cp:lastPrinted>
  <dcterms:created xsi:type="dcterms:W3CDTF">2024-04-08T07:04:47Z</dcterms:created>
  <dcterms:modified xsi:type="dcterms:W3CDTF">2024-06-16T18:40:21Z</dcterms:modified>
</cp:coreProperties>
</file>